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phael/Desktop/"/>
    </mc:Choice>
  </mc:AlternateContent>
  <xr:revisionPtr revIDLastSave="0" documentId="13_ncr:1_{1AD62EDD-619E-214E-98F7-B42AF21A6722}" xr6:coauthVersionLast="34" xr6:coauthVersionMax="34" xr10:uidLastSave="{00000000-0000-0000-0000-000000000000}"/>
  <bookViews>
    <workbookView xWindow="60" yWindow="460" windowWidth="25440" windowHeight="15000" xr2:uid="{E13A5863-D6E6-4F4C-B5DF-0E28939FC19B}"/>
  </bookViews>
  <sheets>
    <sheet name="Berechnung Verkaufspreis" sheetId="2" r:id="rId1"/>
    <sheet name="Hypo" sheetId="3" r:id="rId2"/>
    <sheet name="Balkonsanierung" sheetId="1" r:id="rId3"/>
  </sheets>
  <calcPr calcId="179017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D4" i="2"/>
  <c r="E4" i="2" s="1"/>
  <c r="D8" i="2"/>
  <c r="F8" i="2" s="1"/>
  <c r="D7" i="2"/>
  <c r="E7" i="2" s="1"/>
  <c r="D6" i="2"/>
  <c r="F6" i="2" s="1"/>
  <c r="D5" i="2"/>
  <c r="F7" i="2"/>
  <c r="B3" i="3"/>
  <c r="B2" i="3"/>
  <c r="B4" i="3" s="1"/>
  <c r="D11" i="2" s="1"/>
  <c r="F13" i="1"/>
  <c r="C13" i="1" s="1"/>
  <c r="E13" i="1"/>
  <c r="C6" i="1"/>
  <c r="C7" i="1"/>
  <c r="C8" i="1"/>
  <c r="C9" i="1"/>
  <c r="C11" i="1"/>
  <c r="C10" i="1"/>
  <c r="E6" i="2" l="1"/>
  <c r="E8" i="2"/>
  <c r="F5" i="2"/>
  <c r="E5" i="2"/>
  <c r="C5" i="1"/>
  <c r="D14" i="2" s="1"/>
  <c r="F1" i="2" l="1"/>
  <c r="E14" i="2"/>
  <c r="E18" i="2"/>
  <c r="E19" i="2" s="1"/>
  <c r="F19" i="2" s="1"/>
  <c r="E11" i="2"/>
  <c r="E1" i="2" s="1"/>
</calcChain>
</file>

<file path=xl/sharedStrings.xml><?xml version="1.0" encoding="utf-8"?>
<sst xmlns="http://schemas.openxmlformats.org/spreadsheetml/2006/main" count="36" uniqueCount="36">
  <si>
    <t>Morath</t>
  </si>
  <si>
    <t>Maurer</t>
  </si>
  <si>
    <t>Gerüst</t>
  </si>
  <si>
    <t>Fassadenrenovation</t>
  </si>
  <si>
    <t>Balkonabriss</t>
  </si>
  <si>
    <t>Was</t>
  </si>
  <si>
    <t>Maler</t>
  </si>
  <si>
    <t>Gipser</t>
  </si>
  <si>
    <t>Best</t>
  </si>
  <si>
    <t>Worst</t>
  </si>
  <si>
    <t>Wer</t>
  </si>
  <si>
    <t>Mietzinsreduktionen</t>
  </si>
  <si>
    <t>Verkaufspreis</t>
  </si>
  <si>
    <t>Verkäufer</t>
  </si>
  <si>
    <t>Käufer</t>
  </si>
  <si>
    <t>Balkonsanierung + mögliche Kosten</t>
  </si>
  <si>
    <t>Handänderung</t>
  </si>
  <si>
    <t>Grundstückgewinn</t>
  </si>
  <si>
    <t>Preis</t>
  </si>
  <si>
    <t>Kosten Futuro (Schätzung)</t>
  </si>
  <si>
    <t>Beurkundungs-/Grundbuchgebühren (Schätzung)</t>
  </si>
  <si>
    <t>Kosten Notar (Schätzung)</t>
  </si>
  <si>
    <t>Satz</t>
  </si>
  <si>
    <t>Hypo Opportunitätskosten/Penalty</t>
  </si>
  <si>
    <t>Total Verkaufskosten</t>
  </si>
  <si>
    <t>Total Kosten  (Hypothek)</t>
  </si>
  <si>
    <t>Total weitere Kosten (operativ)</t>
  </si>
  <si>
    <t>I</t>
  </si>
  <si>
    <t>II</t>
  </si>
  <si>
    <t>III</t>
  </si>
  <si>
    <t>abz.  Kosten II und III</t>
  </si>
  <si>
    <t>Bruttoverkaufspreis</t>
  </si>
  <si>
    <t>Saniert</t>
  </si>
  <si>
    <t>Unsaniert</t>
  </si>
  <si>
    <t>Bemerkungen</t>
  </si>
  <si>
    <t>Nettokonto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</si>
</sst>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44" fontId="2" fillId="0" borderId="1" xfId="1" applyFont="1" applyBorder="1"/>
    <xf numFmtId="9" fontId="0" fillId="0" borderId="0" xfId="2" applyFont="1"/>
    <xf numFmtId="44" fontId="0" fillId="0" borderId="0" xfId="0" applyNumberFormat="1"/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0" fillId="0" borderId="0" xfId="2" applyFont="1" applyAlignment="1">
      <alignment horizontal="right"/>
    </xf>
    <xf numFmtId="2" fontId="0" fillId="0" borderId="0" xfId="0" applyNumberFormat="1" applyAlignment="1">
      <alignment horizontal="right"/>
    </xf>
    <xf numFmtId="2" fontId="2" fillId="0" borderId="0" xfId="0" applyNumberFormat="1" applyFont="1" applyAlignment="1">
      <alignment horizontal="right"/>
    </xf>
    <xf numFmtId="10" fontId="0" fillId="0" borderId="0" xfId="2" applyNumberFormat="1" applyFont="1" applyAlignment="1">
      <alignment horizontal="right"/>
    </xf>
    <xf numFmtId="44" fontId="0" fillId="0" borderId="0" xfId="1" applyFont="1" applyAlignment="1">
      <alignment horizontal="right"/>
    </xf>
    <xf numFmtId="44" fontId="3" fillId="0" borderId="0" xfId="1" applyFont="1" applyAlignment="1">
      <alignment horizontal="right"/>
    </xf>
    <xf numFmtId="44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2" fontId="0" fillId="0" borderId="3" xfId="0" applyNumberFormat="1" applyBorder="1" applyAlignment="1">
      <alignment horizontal="right"/>
    </xf>
    <xf numFmtId="44" fontId="2" fillId="0" borderId="4" xfId="1" applyFont="1" applyBorder="1" applyAlignment="1">
      <alignment horizontal="right"/>
    </xf>
    <xf numFmtId="44" fontId="2" fillId="2" borderId="0" xfId="1" applyFont="1" applyFill="1"/>
    <xf numFmtId="44" fontId="1" fillId="0" borderId="0" xfId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23798-87F2-A147-9B6B-A27A59C09C32}">
  <dimension ref="A1:G19"/>
  <sheetViews>
    <sheetView tabSelected="1" zoomScale="125" workbookViewId="0">
      <selection activeCell="D21" sqref="D21"/>
    </sheetView>
  </sheetViews>
  <sheetFormatPr baseColWidth="10" defaultRowHeight="16" x14ac:dyDescent="0.2"/>
  <cols>
    <col min="1" max="1" width="2.6640625" style="11" bestFit="1" customWidth="1"/>
    <col min="2" max="2" width="42.1640625" style="4" bestFit="1" customWidth="1"/>
    <col min="3" max="3" width="7.1640625" style="13" bestFit="1" customWidth="1"/>
    <col min="4" max="4" width="23.1640625" style="16" customWidth="1"/>
    <col min="5" max="5" width="19.33203125" style="9" customWidth="1"/>
    <col min="6" max="6" width="19.33203125" style="10" customWidth="1"/>
    <col min="8" max="8" width="16.5" bestFit="1" customWidth="1"/>
    <col min="9" max="9" width="24.5" customWidth="1"/>
    <col min="11" max="11" width="16.5" bestFit="1" customWidth="1"/>
  </cols>
  <sheetData>
    <row r="1" spans="1:7" x14ac:dyDescent="0.2">
      <c r="B1" s="4" t="s">
        <v>35</v>
      </c>
      <c r="D1" s="9"/>
      <c r="E1" s="9">
        <f>SUM(E4:E17)</f>
        <v>3432045</v>
      </c>
      <c r="F1" s="9">
        <f>SUM(F4:F19)</f>
        <v>-3611545</v>
      </c>
    </row>
    <row r="2" spans="1:7" x14ac:dyDescent="0.2">
      <c r="C2" s="13" t="s">
        <v>22</v>
      </c>
      <c r="D2" s="16" t="s">
        <v>18</v>
      </c>
      <c r="E2" s="9" t="s">
        <v>13</v>
      </c>
      <c r="F2" s="10" t="s">
        <v>14</v>
      </c>
      <c r="G2" t="s">
        <v>34</v>
      </c>
    </row>
    <row r="4" spans="1:7" x14ac:dyDescent="0.2">
      <c r="B4" s="4" t="s">
        <v>17</v>
      </c>
      <c r="C4" s="15">
        <v>0.2</v>
      </c>
      <c r="D4" s="16">
        <f>C4*E17*0.1*-1</f>
        <v>-74000</v>
      </c>
      <c r="E4" s="9">
        <f>D4</f>
        <v>-74000</v>
      </c>
    </row>
    <row r="5" spans="1:7" x14ac:dyDescent="0.2">
      <c r="B5" s="4" t="s">
        <v>16</v>
      </c>
      <c r="C5" s="15">
        <v>2.5000000000000001E-2</v>
      </c>
      <c r="D5" s="16">
        <f>E17*C5*-1</f>
        <v>-92500</v>
      </c>
      <c r="E5" s="9">
        <f>D5*0.5</f>
        <v>-46250</v>
      </c>
      <c r="F5" s="9">
        <f>D5*0.5</f>
        <v>-46250</v>
      </c>
    </row>
    <row r="6" spans="1:7" x14ac:dyDescent="0.2">
      <c r="B6" s="4" t="s">
        <v>20</v>
      </c>
      <c r="D6" s="17">
        <f>4000*-1</f>
        <v>-4000</v>
      </c>
      <c r="E6" s="9">
        <f>D6*0.5</f>
        <v>-2000</v>
      </c>
      <c r="F6" s="9">
        <f>D6*0.5</f>
        <v>-2000</v>
      </c>
    </row>
    <row r="7" spans="1:7" x14ac:dyDescent="0.2">
      <c r="B7" s="4" t="s">
        <v>19</v>
      </c>
      <c r="D7" s="16">
        <f>5000*-1</f>
        <v>-5000</v>
      </c>
      <c r="E7" s="9">
        <f>D7*0.5</f>
        <v>-2500</v>
      </c>
      <c r="F7" s="9">
        <f>D7*0.5</f>
        <v>-2500</v>
      </c>
    </row>
    <row r="8" spans="1:7" x14ac:dyDescent="0.2">
      <c r="B8" s="4" t="s">
        <v>21</v>
      </c>
      <c r="D8" s="16">
        <f>4000*-1</f>
        <v>-4000</v>
      </c>
      <c r="E8" s="9">
        <f>D8*0.5</f>
        <v>-2000</v>
      </c>
      <c r="F8" s="9">
        <f>D8*0.5</f>
        <v>-2000</v>
      </c>
    </row>
    <row r="9" spans="1:7" x14ac:dyDescent="0.2">
      <c r="A9" s="11" t="s">
        <v>27</v>
      </c>
      <c r="B9" s="5" t="s">
        <v>24</v>
      </c>
      <c r="E9" s="16"/>
      <c r="F9" s="16"/>
    </row>
    <row r="11" spans="1:7" x14ac:dyDescent="0.2">
      <c r="B11" s="4" t="s">
        <v>23</v>
      </c>
      <c r="D11" s="9">
        <f>Hypo!B4*-1</f>
        <v>-17100</v>
      </c>
      <c r="E11" s="9">
        <f>D11</f>
        <v>-17100</v>
      </c>
    </row>
    <row r="12" spans="1:7" x14ac:dyDescent="0.2">
      <c r="A12" s="11" t="s">
        <v>28</v>
      </c>
      <c r="B12" s="5" t="s">
        <v>25</v>
      </c>
      <c r="E12" s="16"/>
      <c r="F12" s="16"/>
    </row>
    <row r="14" spans="1:7" x14ac:dyDescent="0.2">
      <c r="B14" s="4" t="s">
        <v>15</v>
      </c>
      <c r="D14" s="9">
        <f>Balkonsanierung!C5*-1</f>
        <v>-124105</v>
      </c>
      <c r="E14" s="9">
        <f>D14</f>
        <v>-124105</v>
      </c>
    </row>
    <row r="15" spans="1:7" x14ac:dyDescent="0.2">
      <c r="A15" s="11" t="s">
        <v>29</v>
      </c>
      <c r="B15" s="5" t="s">
        <v>26</v>
      </c>
      <c r="E15" s="16"/>
      <c r="F15" s="16"/>
      <c r="G15" s="16"/>
    </row>
    <row r="16" spans="1:7" x14ac:dyDescent="0.2">
      <c r="C16" s="12"/>
    </row>
    <row r="17" spans="2:7" x14ac:dyDescent="0.2">
      <c r="B17" s="5" t="s">
        <v>31</v>
      </c>
      <c r="C17" s="14"/>
      <c r="E17" s="22">
        <v>3700000</v>
      </c>
      <c r="F17" s="18"/>
      <c r="G17" s="9" t="s">
        <v>32</v>
      </c>
    </row>
    <row r="18" spans="2:7" x14ac:dyDescent="0.2">
      <c r="B18" s="4" t="s">
        <v>30</v>
      </c>
      <c r="E18" s="16">
        <f>D11+D14</f>
        <v>-141205</v>
      </c>
      <c r="G18" s="9"/>
    </row>
    <row r="19" spans="2:7" x14ac:dyDescent="0.2">
      <c r="B19" s="19" t="s">
        <v>12</v>
      </c>
      <c r="C19" s="20"/>
      <c r="E19" s="21">
        <f>SUM(E17:E18)</f>
        <v>3558795</v>
      </c>
      <c r="F19" s="24">
        <f>E19*-1</f>
        <v>-3558795</v>
      </c>
      <c r="G19" s="23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329BF-1FF8-D14A-BF8C-790DC331A9DE}">
  <dimension ref="A1:B4"/>
  <sheetViews>
    <sheetView workbookViewId="0">
      <selection activeCell="C11" sqref="C11"/>
    </sheetView>
  </sheetViews>
  <sheetFormatPr baseColWidth="10" defaultRowHeight="16" x14ac:dyDescent="0.2"/>
  <cols>
    <col min="2" max="2" width="16.5" bestFit="1" customWidth="1"/>
  </cols>
  <sheetData>
    <row r="1" spans="1:2" x14ac:dyDescent="0.2">
      <c r="B1" s="1">
        <v>1140000</v>
      </c>
    </row>
    <row r="2" spans="1:2" x14ac:dyDescent="0.2">
      <c r="A2" s="7">
        <v>0.03</v>
      </c>
      <c r="B2" s="8">
        <f>A2*B1</f>
        <v>34200</v>
      </c>
    </row>
    <row r="3" spans="1:2" x14ac:dyDescent="0.2">
      <c r="A3" s="7">
        <v>1.4999999999999999E-2</v>
      </c>
      <c r="B3" s="8">
        <f>A3*B1</f>
        <v>17100</v>
      </c>
    </row>
    <row r="4" spans="1:2" x14ac:dyDescent="0.2">
      <c r="B4" s="8">
        <f>B2-B3</f>
        <v>17100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6DE0F-8D73-AE45-8BE1-884784B7CE8D}">
  <dimension ref="A4:F13"/>
  <sheetViews>
    <sheetView topLeftCell="A3" zoomScale="177" workbookViewId="0">
      <selection activeCell="F8" sqref="F8"/>
    </sheetView>
  </sheetViews>
  <sheetFormatPr baseColWidth="10" defaultRowHeight="16" x14ac:dyDescent="0.2"/>
  <cols>
    <col min="1" max="1" width="18" style="4" customWidth="1"/>
    <col min="2" max="2" width="7.1640625" bestFit="1" customWidth="1"/>
    <col min="3" max="3" width="15" style="1" bestFit="1" customWidth="1"/>
    <col min="4" max="4" width="2.5" style="1" customWidth="1"/>
    <col min="5" max="6" width="13.83203125" bestFit="1" customWidth="1"/>
  </cols>
  <sheetData>
    <row r="4" spans="1:6" x14ac:dyDescent="0.2">
      <c r="E4" t="s">
        <v>8</v>
      </c>
      <c r="F4" t="s">
        <v>9</v>
      </c>
    </row>
    <row r="5" spans="1:6" s="2" customFormat="1" x14ac:dyDescent="0.2">
      <c r="A5" s="5" t="s">
        <v>5</v>
      </c>
      <c r="B5" s="2" t="s">
        <v>10</v>
      </c>
      <c r="C5" s="6">
        <f>SUM(C6:C18)</f>
        <v>124105</v>
      </c>
      <c r="D5" s="3"/>
      <c r="E5" s="3"/>
      <c r="F5" s="3"/>
    </row>
    <row r="6" spans="1:6" x14ac:dyDescent="0.2">
      <c r="A6" s="4" t="s">
        <v>4</v>
      </c>
      <c r="B6" t="s">
        <v>0</v>
      </c>
      <c r="C6" s="1">
        <f t="shared" ref="C6:C9" si="0">AVERAGE(E6:F6)</f>
        <v>50000</v>
      </c>
      <c r="E6" s="1"/>
      <c r="F6" s="1">
        <v>50000</v>
      </c>
    </row>
    <row r="7" spans="1:6" x14ac:dyDescent="0.2">
      <c r="A7" s="4" t="s">
        <v>1</v>
      </c>
      <c r="C7" s="1">
        <f t="shared" si="0"/>
        <v>17500</v>
      </c>
      <c r="E7" s="1">
        <v>15000</v>
      </c>
      <c r="F7" s="1">
        <v>20000</v>
      </c>
    </row>
    <row r="8" spans="1:6" x14ac:dyDescent="0.2">
      <c r="A8" s="4" t="s">
        <v>2</v>
      </c>
      <c r="C8" s="1">
        <f t="shared" si="0"/>
        <v>10000</v>
      </c>
      <c r="E8" s="1">
        <v>10000</v>
      </c>
      <c r="F8" s="1"/>
    </row>
    <row r="9" spans="1:6" x14ac:dyDescent="0.2">
      <c r="A9" s="4" t="s">
        <v>3</v>
      </c>
      <c r="C9" s="1">
        <f t="shared" si="0"/>
        <v>10000</v>
      </c>
      <c r="E9" s="1">
        <v>10000</v>
      </c>
      <c r="F9" s="1"/>
    </row>
    <row r="10" spans="1:6" x14ac:dyDescent="0.2">
      <c r="A10" s="4" t="s">
        <v>6</v>
      </c>
      <c r="C10" s="1">
        <f>AVERAGE(E10:F10)</f>
        <v>24000</v>
      </c>
      <c r="E10" s="1">
        <v>0</v>
      </c>
      <c r="F10" s="1">
        <f>12*4000</f>
        <v>48000</v>
      </c>
    </row>
    <row r="11" spans="1:6" x14ac:dyDescent="0.2">
      <c r="A11" s="4" t="s">
        <v>7</v>
      </c>
      <c r="C11" s="1">
        <f>AVERAGE(E11:F11)</f>
        <v>6000</v>
      </c>
      <c r="E11" s="1">
        <v>2000</v>
      </c>
      <c r="F11" s="1">
        <v>10000</v>
      </c>
    </row>
    <row r="13" spans="1:6" x14ac:dyDescent="0.2">
      <c r="A13" s="4" t="s">
        <v>11</v>
      </c>
      <c r="C13" s="1">
        <f>AVERAGE(E13:F13)</f>
        <v>6605</v>
      </c>
      <c r="E13">
        <f>(1400*0.25)*2+2*(1900*0.25)*1</f>
        <v>1650</v>
      </c>
      <c r="F13">
        <f>10*(1400*0.25)*2+2*(1900*0.4)*3</f>
        <v>11560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Berechnung Verkaufspreis</vt:lpstr>
      <vt:lpstr>Hypo</vt:lpstr>
      <vt:lpstr>Balkonsanierung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2018-06-18T16:09:09Z</dcterms:created>
  <dcterms:modified xsi:type="dcterms:W3CDTF">2018-06-18T17:28:59Z</dcterms:modified>
</cp:coreProperties>
</file>