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ffice\Lg-Buchhaltung\Abschlüsse\Blanc Thierry\Nachweise\"/>
    </mc:Choice>
  </mc:AlternateContent>
  <bookViews>
    <workbookView xWindow="-15" yWindow="45" windowWidth="19230" windowHeight="5940"/>
  </bookViews>
  <sheets>
    <sheet name="Kostenaufstellung" sheetId="5" r:id="rId1"/>
    <sheet name="Berechnung Gartenunterhalt" sheetId="11" r:id="rId2"/>
    <sheet name="Verrechnung an Mieter" sheetId="10" r:id="rId3"/>
  </sheets>
  <calcPr calcId="162913"/>
</workbook>
</file>

<file path=xl/calcChain.xml><?xml version="1.0" encoding="utf-8"?>
<calcChain xmlns="http://schemas.openxmlformats.org/spreadsheetml/2006/main">
  <c r="G6" i="5" l="1"/>
  <c r="G7" i="5" s="1"/>
  <c r="G8" i="5" s="1"/>
  <c r="G9" i="5" s="1"/>
  <c r="G10" i="5" s="1"/>
  <c r="G11" i="5" s="1"/>
  <c r="G12" i="5" s="1"/>
  <c r="G13" i="5" s="1"/>
  <c r="G14" i="5" s="1"/>
  <c r="G15" i="5" s="1"/>
  <c r="G16" i="5" s="1"/>
  <c r="G17" i="5" s="1"/>
  <c r="G18" i="5" s="1"/>
  <c r="G19" i="5" s="1"/>
  <c r="G20" i="5" s="1"/>
  <c r="G21" i="5" s="1"/>
  <c r="G22" i="5" s="1"/>
  <c r="G23" i="5" s="1"/>
  <c r="G24" i="5" s="1"/>
  <c r="G25" i="5" s="1"/>
  <c r="G26" i="5" s="1"/>
  <c r="G27" i="5" s="1"/>
  <c r="G28" i="5" s="1"/>
  <c r="G29" i="5" s="1"/>
  <c r="G30" i="5" s="1"/>
  <c r="G31" i="5" s="1"/>
  <c r="G32" i="5" s="1"/>
  <c r="G33" i="5" s="1"/>
  <c r="G34" i="5" s="1"/>
  <c r="G35" i="5" s="1"/>
  <c r="C26" i="10" l="1"/>
  <c r="C27" i="10"/>
  <c r="H8" i="11"/>
  <c r="H22" i="11" s="1"/>
  <c r="F10" i="11"/>
  <c r="H7" i="11" l="1"/>
  <c r="H10" i="11" s="1"/>
  <c r="H13" i="11"/>
  <c r="H20" i="11"/>
  <c r="H25" i="11" l="1"/>
  <c r="I17" i="10"/>
  <c r="I5" i="10" s="1"/>
  <c r="C17" i="10"/>
  <c r="H11" i="10"/>
  <c r="H8" i="10"/>
  <c r="H7" i="10"/>
  <c r="I14" i="10" l="1"/>
  <c r="I6" i="10"/>
  <c r="I13" i="10"/>
  <c r="I15" i="10"/>
  <c r="I12" i="10"/>
  <c r="I11" i="10"/>
  <c r="I10" i="10"/>
  <c r="H17" i="10"/>
  <c r="I19" i="10" l="1"/>
  <c r="G19" i="10" l="1"/>
</calcChain>
</file>

<file path=xl/sharedStrings.xml><?xml version="1.0" encoding="utf-8"?>
<sst xmlns="http://schemas.openxmlformats.org/spreadsheetml/2006/main" count="119" uniqueCount="82">
  <si>
    <t>Total</t>
  </si>
  <si>
    <t>Liegenschaft In den Hagenbuchen 8, Arlesheim</t>
  </si>
  <si>
    <t>Datum</t>
  </si>
  <si>
    <t>Total Wasser/Abwasser</t>
  </si>
  <si>
    <t>nicht verrechenb.</t>
  </si>
  <si>
    <t>verrechenbar</t>
  </si>
  <si>
    <t>Objekt-Nr.</t>
  </si>
  <si>
    <t>Objekt</t>
  </si>
  <si>
    <t>m2</t>
  </si>
  <si>
    <t>Vorname</t>
  </si>
  <si>
    <t>Name</t>
  </si>
  <si>
    <t>Periode</t>
  </si>
  <si>
    <t>Akonto</t>
  </si>
  <si>
    <t>2,5-ZWG</t>
  </si>
  <si>
    <t>Kurt</t>
  </si>
  <si>
    <t>Aeby</t>
  </si>
  <si>
    <t>4,5-ZWG</t>
  </si>
  <si>
    <t>Anton</t>
  </si>
  <si>
    <t>Lerch</t>
  </si>
  <si>
    <t>Werner + Irmine</t>
  </si>
  <si>
    <t>Zaugg-Mendel</t>
  </si>
  <si>
    <t>3,5-ZWG</t>
  </si>
  <si>
    <t>Monique</t>
  </si>
  <si>
    <t>Baldinger</t>
  </si>
  <si>
    <t>Anna</t>
  </si>
  <si>
    <t>Bilger-Aebi</t>
  </si>
  <si>
    <t>Doris</t>
  </si>
  <si>
    <t>Buttschardt</t>
  </si>
  <si>
    <t>Madeleine</t>
  </si>
  <si>
    <t>Herrli-Vögtli</t>
  </si>
  <si>
    <t>Tina</t>
  </si>
  <si>
    <t>Wyss</t>
  </si>
  <si>
    <t>Caroline</t>
  </si>
  <si>
    <t>Kühn</t>
  </si>
  <si>
    <t>Bastelraum</t>
  </si>
  <si>
    <t>Leerstand</t>
  </si>
  <si>
    <t>Patrick</t>
  </si>
  <si>
    <t>Patti</t>
  </si>
  <si>
    <t>Honorar</t>
  </si>
  <si>
    <t>Göpfert</t>
  </si>
  <si>
    <t>Emmanuelle</t>
  </si>
  <si>
    <t>01.07.2020 - 30.06.2021</t>
  </si>
  <si>
    <t>Gartenunterhalt</t>
  </si>
  <si>
    <t>X</t>
  </si>
  <si>
    <t>01.07.2020 - 15.03.2021</t>
  </si>
  <si>
    <t>Smith/Elsby</t>
  </si>
  <si>
    <t>16.03.2021 - 30.06.2021</t>
  </si>
  <si>
    <t>Gartenunterhalt 2020/21</t>
  </si>
  <si>
    <t>gemäss MV, darf Garten abgerechnet werden:</t>
  </si>
  <si>
    <t>gemäss MV, darf Garten nicht abgerechnet werden:</t>
  </si>
  <si>
    <t>Aufstellung Berechnung Gartenunterhalt</t>
  </si>
  <si>
    <t>Hauwartung  1208</t>
  </si>
  <si>
    <t>Abgerechnet</t>
  </si>
  <si>
    <t>01.07.2018 - 30.06.2019</t>
  </si>
  <si>
    <t>HK/NK 2018/19</t>
  </si>
  <si>
    <t>Saldo</t>
  </si>
  <si>
    <t>Text</t>
  </si>
  <si>
    <t>Futuro Immobilien HW + GU</t>
  </si>
  <si>
    <t>01.07.2019 - 31.10.2019</t>
  </si>
  <si>
    <t xml:space="preserve">Prodoba HW </t>
  </si>
  <si>
    <t>11.2019 - 30.06.2023</t>
  </si>
  <si>
    <t>Natur &amp; Garten Wyss</t>
  </si>
  <si>
    <t>Cometera 11.19-09.2020</t>
  </si>
  <si>
    <t>Löwenzahn Winterschnitt</t>
  </si>
  <si>
    <t>Prima Gartenbau Fällen Ulme</t>
  </si>
  <si>
    <t>Stiftung Werkstar Velounterst.</t>
  </si>
  <si>
    <t>Gartenunterhalt 4460                     z.L. Eigentümer</t>
  </si>
  <si>
    <t xml:space="preserve">Löwenzahn Gartengest. </t>
  </si>
  <si>
    <t>Natur &amp; Garten Unterhalt</t>
  </si>
  <si>
    <t>T. Blanc/Coop Böschungssteine</t>
  </si>
  <si>
    <t>Meder Demont. Baumschnitt</t>
  </si>
  <si>
    <t>Sürün Thair HW 11.2021</t>
  </si>
  <si>
    <t>Bemerkung</t>
  </si>
  <si>
    <t>T. Blanc Gartenbedarf</t>
  </si>
  <si>
    <t>T. Blanc Baumschaukel</t>
  </si>
  <si>
    <t>Radix Kopfschnitt Ahorn</t>
  </si>
  <si>
    <t>STWEG Haus 6 Rückschnitt</t>
  </si>
  <si>
    <t>Gartenunterhalt 1220</t>
  </si>
  <si>
    <t>2020/2021</t>
  </si>
  <si>
    <t>*gemäss MV darf Wasser/ARA + Gartenunterhalt nicht abgerechnet werden</t>
  </si>
  <si>
    <t>Die Heiz- + Betriebskosten 2021/22+ 2022/23 können erst nach dem Schlichtungsstellenentscheid Kühn in Angriff genommen werden.</t>
  </si>
  <si>
    <t>UB auf 12220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</si>
</sst>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 * #,##0.00_ ;_ * \-#,##0.00_ ;_ * &quot;-&quot;??_ ;_ @_ "/>
    <numFmt numFmtId="164" formatCode="####.0\ &quot;m2&quot;"/>
    <numFmt numFmtId="165" formatCode="_ [$CHF]\ * #,##0.00_ ;_ [$CHF]\ * \-#,##0.00_ ;_ [$CHF]\ * &quot;-&quot;??_ ;_ @_ "/>
    <numFmt numFmtId="166" formatCode="####.00\ &quot;m3&quot;"/>
    <numFmt numFmtId="167" formatCode="[$CHF]\ #,##0.00"/>
    <numFmt numFmtId="168" formatCode="0.0"/>
    <numFmt numFmtId="169" formatCode="dd/mm/yyyy;@"/>
    <numFmt numFmtId="170" formatCode="#,##0.00_ ;\-#,##0.00\ "/>
  </numFmts>
  <fonts count="11" x14ac:knownFonts="1">
    <font>
      <sz val="10"/>
      <name val="Arial"/>
    </font>
    <font>
      <b/>
      <sz val="10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16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15">
    <xf numFmtId="0" fontId="0" fillId="0" borderId="0" xfId="0"/>
    <xf numFmtId="0" fontId="1" fillId="0" borderId="0" xfId="0" applyFont="1"/>
    <xf numFmtId="0" fontId="0" fillId="0" borderId="0" xfId="0" applyBorder="1"/>
    <xf numFmtId="43" fontId="0" fillId="0" borderId="0" xfId="1" applyFont="1"/>
    <xf numFmtId="165" fontId="0" fillId="0" borderId="0" xfId="1" applyNumberFormat="1" applyFont="1" applyBorder="1"/>
    <xf numFmtId="165" fontId="1" fillId="0" borderId="0" xfId="1" applyNumberFormat="1" applyFont="1" applyBorder="1"/>
    <xf numFmtId="166" fontId="0" fillId="0" borderId="0" xfId="0" applyNumberFormat="1"/>
    <xf numFmtId="0" fontId="0" fillId="0" borderId="0" xfId="0" applyAlignment="1">
      <alignment vertical="top"/>
    </xf>
    <xf numFmtId="0" fontId="3" fillId="0" borderId="0" xfId="0" applyFont="1"/>
    <xf numFmtId="0" fontId="6" fillId="0" borderId="0" xfId="0" applyFont="1"/>
    <xf numFmtId="165" fontId="3" fillId="0" borderId="0" xfId="1" applyNumberFormat="1" applyFont="1" applyBorder="1" applyAlignment="1">
      <alignment horizontal="right"/>
    </xf>
    <xf numFmtId="165" fontId="0" fillId="0" borderId="0" xfId="0" applyNumberFormat="1"/>
    <xf numFmtId="164" fontId="3" fillId="0" borderId="0" xfId="0" applyNumberFormat="1" applyFont="1"/>
    <xf numFmtId="164" fontId="3" fillId="0" borderId="1" xfId="0" applyNumberFormat="1" applyFont="1" applyBorder="1"/>
    <xf numFmtId="164" fontId="3" fillId="0" borderId="2" xfId="0" applyNumberFormat="1" applyFont="1" applyBorder="1"/>
    <xf numFmtId="167" fontId="0" fillId="0" borderId="0" xfId="0" applyNumberFormat="1"/>
    <xf numFmtId="167" fontId="0" fillId="0" borderId="2" xfId="0" applyNumberFormat="1" applyBorder="1"/>
    <xf numFmtId="167" fontId="0" fillId="0" borderId="1" xfId="0" applyNumberFormat="1" applyBorder="1"/>
    <xf numFmtId="167" fontId="0" fillId="0" borderId="0" xfId="0" applyNumberFormat="1" applyBorder="1"/>
    <xf numFmtId="4" fontId="0" fillId="0" borderId="0" xfId="0" applyNumberFormat="1"/>
    <xf numFmtId="4" fontId="0" fillId="0" borderId="0" xfId="0" applyNumberFormat="1" applyBorder="1"/>
    <xf numFmtId="164" fontId="3" fillId="0" borderId="0" xfId="0" applyNumberFormat="1" applyFont="1" applyBorder="1"/>
    <xf numFmtId="0" fontId="3" fillId="0" borderId="0" xfId="0" applyFont="1"/>
    <xf numFmtId="165" fontId="1" fillId="0" borderId="0" xfId="0" applyNumberFormat="1" applyFont="1"/>
    <xf numFmtId="167" fontId="0" fillId="0" borderId="0" xfId="0" applyNumberFormat="1" applyFill="1"/>
    <xf numFmtId="0" fontId="0" fillId="0" borderId="0" xfId="0" applyFill="1"/>
    <xf numFmtId="0" fontId="7" fillId="0" borderId="0" xfId="2" applyFont="1" applyBorder="1" applyAlignment="1">
      <alignment horizontal="center"/>
    </xf>
    <xf numFmtId="0" fontId="7" fillId="0" borderId="0" xfId="2" applyFont="1" applyBorder="1"/>
    <xf numFmtId="0" fontId="7" fillId="2" borderId="0" xfId="2" applyFont="1" applyFill="1" applyBorder="1" applyAlignment="1">
      <alignment horizontal="center"/>
    </xf>
    <xf numFmtId="0" fontId="8" fillId="0" borderId="0" xfId="2" applyFont="1"/>
    <xf numFmtId="0" fontId="7" fillId="0" borderId="1" xfId="2" applyFont="1" applyBorder="1" applyAlignment="1">
      <alignment horizontal="center"/>
    </xf>
    <xf numFmtId="0" fontId="7" fillId="0" borderId="1" xfId="2" applyFont="1" applyBorder="1"/>
    <xf numFmtId="0" fontId="7" fillId="2" borderId="1" xfId="2" applyFont="1" applyFill="1" applyBorder="1" applyAlignment="1">
      <alignment horizontal="center"/>
    </xf>
    <xf numFmtId="0" fontId="3" fillId="0" borderId="0" xfId="2" applyAlignment="1">
      <alignment horizontal="center"/>
    </xf>
    <xf numFmtId="164" fontId="3" fillId="0" borderId="0" xfId="2" applyNumberFormat="1"/>
    <xf numFmtId="0" fontId="3" fillId="0" borderId="0" xfId="2"/>
    <xf numFmtId="4" fontId="3" fillId="2" borderId="0" xfId="2" applyNumberFormat="1" applyFill="1" applyAlignment="1">
      <alignment horizontal="right"/>
    </xf>
    <xf numFmtId="4" fontId="9" fillId="0" borderId="0" xfId="2" applyNumberFormat="1" applyFont="1" applyAlignment="1" applyProtection="1">
      <alignment vertical="top"/>
    </xf>
    <xf numFmtId="4" fontId="10" fillId="2" borderId="0" xfId="2" applyNumberFormat="1" applyFont="1" applyFill="1" applyAlignment="1">
      <alignment horizontal="right"/>
    </xf>
    <xf numFmtId="4" fontId="9" fillId="0" borderId="0" xfId="2" applyNumberFormat="1" applyFont="1" applyAlignment="1" applyProtection="1">
      <alignment horizontal="right" vertical="top"/>
    </xf>
    <xf numFmtId="4" fontId="1" fillId="2" borderId="0" xfId="2" applyNumberFormat="1" applyFont="1" applyFill="1" applyAlignment="1">
      <alignment horizontal="right"/>
    </xf>
    <xf numFmtId="4" fontId="9" fillId="0" borderId="0" xfId="2" applyNumberFormat="1" applyFont="1" applyAlignment="1" applyProtection="1">
      <alignment horizontal="right" vertical="top"/>
      <protection locked="0"/>
    </xf>
    <xf numFmtId="164" fontId="3" fillId="3" borderId="3" xfId="2" applyNumberFormat="1" applyFill="1" applyBorder="1"/>
    <xf numFmtId="4" fontId="3" fillId="2" borderId="3" xfId="2" applyNumberFormat="1" applyFill="1" applyBorder="1"/>
    <xf numFmtId="4" fontId="3" fillId="3" borderId="3" xfId="2" applyNumberFormat="1" applyFill="1" applyBorder="1"/>
    <xf numFmtId="4" fontId="3" fillId="0" borderId="0" xfId="2" applyNumberFormat="1"/>
    <xf numFmtId="2" fontId="3" fillId="0" borderId="0" xfId="2" applyNumberFormat="1"/>
    <xf numFmtId="168" fontId="3" fillId="0" borderId="0" xfId="2" applyNumberFormat="1"/>
    <xf numFmtId="0" fontId="3" fillId="0" borderId="0" xfId="2" applyAlignment="1">
      <alignment horizontal="right"/>
    </xf>
    <xf numFmtId="0" fontId="7" fillId="4" borderId="0" xfId="2" applyFont="1" applyFill="1"/>
    <xf numFmtId="0" fontId="3" fillId="4" borderId="0" xfId="2" applyFill="1" applyAlignment="1">
      <alignment horizontal="center"/>
    </xf>
    <xf numFmtId="4" fontId="3" fillId="4" borderId="0" xfId="2" applyNumberFormat="1" applyFill="1" applyAlignment="1">
      <alignment horizontal="right"/>
    </xf>
    <xf numFmtId="0" fontId="3" fillId="4" borderId="1" xfId="2" applyFill="1" applyBorder="1" applyAlignment="1">
      <alignment horizontal="center"/>
    </xf>
    <xf numFmtId="4" fontId="3" fillId="4" borderId="3" xfId="2" applyNumberFormat="1" applyFill="1" applyBorder="1"/>
    <xf numFmtId="0" fontId="8" fillId="0" borderId="1" xfId="2" applyFont="1" applyBorder="1"/>
    <xf numFmtId="0" fontId="3" fillId="0" borderId="0" xfId="0" applyFont="1"/>
    <xf numFmtId="0" fontId="3" fillId="0" borderId="1" xfId="2" applyBorder="1" applyAlignment="1">
      <alignment horizontal="center"/>
    </xf>
    <xf numFmtId="4" fontId="3" fillId="0" borderId="0" xfId="0" applyNumberFormat="1" applyFont="1" applyBorder="1"/>
    <xf numFmtId="4" fontId="1" fillId="0" borderId="0" xfId="0" applyNumberFormat="1" applyFont="1" applyBorder="1"/>
    <xf numFmtId="169" fontId="3" fillId="0" borderId="0" xfId="0" applyNumberFormat="1" applyFont="1"/>
    <xf numFmtId="169" fontId="3" fillId="0" borderId="0" xfId="0" applyNumberFormat="1" applyFont="1" applyBorder="1"/>
    <xf numFmtId="169" fontId="1" fillId="0" borderId="0" xfId="0" applyNumberFormat="1" applyFont="1" applyBorder="1"/>
    <xf numFmtId="169" fontId="1" fillId="0" borderId="0" xfId="0" applyNumberFormat="1" applyFont="1"/>
    <xf numFmtId="169" fontId="0" fillId="0" borderId="0" xfId="0" applyNumberFormat="1"/>
    <xf numFmtId="0" fontId="2" fillId="0" borderId="0" xfId="0" applyFont="1"/>
    <xf numFmtId="169" fontId="3" fillId="0" borderId="0" xfId="0" applyNumberFormat="1" applyFont="1" applyAlignment="1">
      <alignment horizontal="center"/>
    </xf>
    <xf numFmtId="169" fontId="3" fillId="0" borderId="0" xfId="0" applyNumberFormat="1" applyFont="1" applyBorder="1" applyAlignment="1">
      <alignment horizontal="center"/>
    </xf>
    <xf numFmtId="170" fontId="3" fillId="0" borderId="0" xfId="1" applyNumberFormat="1" applyFont="1" applyBorder="1"/>
    <xf numFmtId="170" fontId="1" fillId="0" borderId="0" xfId="1" applyNumberFormat="1" applyFont="1" applyFill="1" applyBorder="1"/>
    <xf numFmtId="170" fontId="1" fillId="0" borderId="0" xfId="1" applyNumberFormat="1" applyFont="1" applyBorder="1"/>
    <xf numFmtId="169" fontId="1" fillId="0" borderId="0" xfId="0" applyNumberFormat="1" applyFont="1" applyBorder="1" applyAlignment="1">
      <alignment horizontal="center"/>
    </xf>
    <xf numFmtId="169" fontId="1" fillId="0" borderId="0" xfId="0" applyNumberFormat="1" applyFont="1" applyAlignment="1">
      <alignment horizontal="center"/>
    </xf>
    <xf numFmtId="169" fontId="0" fillId="0" borderId="0" xfId="0" applyNumberFormat="1" applyAlignment="1">
      <alignment horizontal="center"/>
    </xf>
    <xf numFmtId="4" fontId="1" fillId="0" borderId="0" xfId="0" applyNumberFormat="1" applyFont="1"/>
    <xf numFmtId="4" fontId="3" fillId="0" borderId="0" xfId="0" applyNumberFormat="1" applyFont="1"/>
    <xf numFmtId="170" fontId="3" fillId="0" borderId="0" xfId="1" applyNumberFormat="1" applyFont="1" applyFill="1" applyBorder="1"/>
    <xf numFmtId="170" fontId="3" fillId="0" borderId="0" xfId="1" applyNumberFormat="1" applyFont="1" applyBorder="1" applyAlignment="1"/>
    <xf numFmtId="165" fontId="3" fillId="0" borderId="0" xfId="0" applyNumberFormat="1" applyFont="1"/>
    <xf numFmtId="169" fontId="3" fillId="0" borderId="0" xfId="0" applyNumberFormat="1" applyFont="1" applyBorder="1" applyAlignment="1">
      <alignment horizontal="left"/>
    </xf>
    <xf numFmtId="0" fontId="7" fillId="4" borderId="1" xfId="2" applyFont="1" applyFill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165" fontId="1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0" fillId="0" borderId="4" xfId="0" applyBorder="1" applyAlignment="1">
      <alignment vertical="top"/>
    </xf>
    <xf numFmtId="0" fontId="5" fillId="0" borderId="4" xfId="0" applyFont="1" applyBorder="1" applyAlignment="1">
      <alignment vertical="top"/>
    </xf>
    <xf numFmtId="170" fontId="0" fillId="0" borderId="4" xfId="1" applyNumberFormat="1" applyFont="1" applyBorder="1" applyAlignment="1">
      <alignment vertical="top"/>
    </xf>
    <xf numFmtId="4" fontId="0" fillId="0" borderId="4" xfId="0" applyNumberFormat="1" applyBorder="1" applyAlignment="1">
      <alignment vertical="top"/>
    </xf>
    <xf numFmtId="4" fontId="0" fillId="0" borderId="4" xfId="0" applyNumberFormat="1" applyBorder="1"/>
    <xf numFmtId="4" fontId="0" fillId="0" borderId="4" xfId="0" applyNumberFormat="1" applyBorder="1" applyAlignment="1">
      <alignment horizontal="center"/>
    </xf>
    <xf numFmtId="170" fontId="0" fillId="0" borderId="4" xfId="1" applyNumberFormat="1" applyFont="1" applyBorder="1"/>
    <xf numFmtId="4" fontId="0" fillId="0" borderId="4" xfId="0" applyNumberFormat="1" applyFill="1" applyBorder="1"/>
    <xf numFmtId="170" fontId="0" fillId="0" borderId="4" xfId="1" applyNumberFormat="1" applyFont="1" applyFill="1" applyBorder="1"/>
    <xf numFmtId="170" fontId="3" fillId="0" borderId="4" xfId="1" applyNumberFormat="1" applyFont="1" applyBorder="1"/>
    <xf numFmtId="4" fontId="3" fillId="0" borderId="4" xfId="0" applyNumberFormat="1" applyFont="1" applyBorder="1"/>
    <xf numFmtId="170" fontId="3" fillId="0" borderId="4" xfId="1" applyNumberFormat="1" applyFont="1" applyFill="1" applyBorder="1"/>
    <xf numFmtId="4" fontId="3" fillId="0" borderId="4" xfId="0" applyNumberFormat="1" applyFont="1" applyBorder="1" applyAlignment="1">
      <alignment vertical="top"/>
    </xf>
    <xf numFmtId="170" fontId="3" fillId="0" borderId="4" xfId="1" applyNumberFormat="1" applyFont="1" applyBorder="1" applyAlignment="1">
      <alignment vertical="top"/>
    </xf>
    <xf numFmtId="4" fontId="3" fillId="0" borderId="5" xfId="0" applyNumberFormat="1" applyFont="1" applyBorder="1"/>
    <xf numFmtId="170" fontId="3" fillId="0" borderId="5" xfId="1" applyNumberFormat="1" applyFont="1" applyFill="1" applyBorder="1"/>
    <xf numFmtId="169" fontId="3" fillId="0" borderId="4" xfId="0" applyNumberFormat="1" applyFont="1" applyBorder="1" applyAlignment="1">
      <alignment horizontal="center"/>
    </xf>
    <xf numFmtId="169" fontId="3" fillId="0" borderId="4" xfId="0" applyNumberFormat="1" applyFont="1" applyBorder="1"/>
    <xf numFmtId="169" fontId="0" fillId="0" borderId="4" xfId="0" applyNumberFormat="1" applyBorder="1" applyAlignment="1">
      <alignment horizontal="center"/>
    </xf>
    <xf numFmtId="169" fontId="0" fillId="0" borderId="4" xfId="0" applyNumberFormat="1" applyBorder="1"/>
    <xf numFmtId="169" fontId="3" fillId="0" borderId="4" xfId="0" applyNumberFormat="1" applyFont="1" applyFill="1" applyBorder="1" applyAlignment="1">
      <alignment horizontal="center"/>
    </xf>
    <xf numFmtId="169" fontId="3" fillId="0" borderId="4" xfId="0" applyNumberFormat="1" applyFont="1" applyFill="1" applyBorder="1"/>
    <xf numFmtId="169" fontId="3" fillId="0" borderId="4" xfId="0" applyNumberFormat="1" applyFont="1" applyBorder="1" applyAlignment="1">
      <alignment horizontal="center" vertical="center"/>
    </xf>
    <xf numFmtId="169" fontId="3" fillId="0" borderId="4" xfId="0" applyNumberFormat="1" applyFont="1" applyBorder="1" applyAlignment="1">
      <alignment vertical="center"/>
    </xf>
    <xf numFmtId="169" fontId="3" fillId="0" borderId="5" xfId="0" applyNumberFormat="1" applyFont="1" applyBorder="1" applyAlignment="1">
      <alignment horizontal="center"/>
    </xf>
    <xf numFmtId="169" fontId="3" fillId="0" borderId="5" xfId="0" applyNumberFormat="1" applyFont="1" applyBorder="1"/>
    <xf numFmtId="0" fontId="1" fillId="0" borderId="4" xfId="0" applyFont="1" applyBorder="1" applyAlignment="1">
      <alignment vertical="top"/>
    </xf>
    <xf numFmtId="0" fontId="0" fillId="0" borderId="4" xfId="0" applyBorder="1"/>
    <xf numFmtId="0" fontId="3" fillId="0" borderId="4" xfId="0" applyFont="1" applyBorder="1"/>
    <xf numFmtId="0" fontId="3" fillId="0" borderId="4" xfId="0" applyFont="1" applyBorder="1" applyAlignment="1">
      <alignment vertical="top"/>
    </xf>
    <xf numFmtId="0" fontId="3" fillId="0" borderId="5" xfId="0" applyFont="1" applyBorder="1"/>
  </cellXfs>
  <cellStyles count="3">
    <cellStyle name="Komma 2" xfId="1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zoomScaleNormal="100" workbookViewId="0">
      <selection activeCell="E29" sqref="E29:E31"/>
    </sheetView>
  </sheetViews>
  <sheetFormatPr baseColWidth="10" defaultRowHeight="12.75" x14ac:dyDescent="0.2"/>
  <cols>
    <col min="1" max="1" width="23.28515625" customWidth="1"/>
    <col min="2" max="2" width="30.5703125" customWidth="1"/>
    <col min="3" max="3" width="17.140625" customWidth="1"/>
    <col min="4" max="5" width="15.7109375" customWidth="1"/>
    <col min="6" max="6" width="18" style="3" customWidth="1"/>
    <col min="7" max="7" width="14.28515625" bestFit="1" customWidth="1"/>
    <col min="8" max="8" width="20.140625" customWidth="1"/>
  </cols>
  <sheetData>
    <row r="1" spans="1:8" ht="15.75" customHeight="1" x14ac:dyDescent="0.25">
      <c r="A1" s="64" t="s">
        <v>1</v>
      </c>
      <c r="B1" s="64"/>
      <c r="C1" s="64"/>
      <c r="D1" s="64"/>
      <c r="E1" s="64"/>
      <c r="F1" s="64"/>
    </row>
    <row r="3" spans="1:8" x14ac:dyDescent="0.2">
      <c r="H3" s="55"/>
    </row>
    <row r="4" spans="1:8" s="7" customFormat="1" ht="36.950000000000003" customHeight="1" x14ac:dyDescent="0.2">
      <c r="A4" s="110" t="s">
        <v>2</v>
      </c>
      <c r="B4" s="110" t="s">
        <v>56</v>
      </c>
      <c r="C4" s="80" t="s">
        <v>51</v>
      </c>
      <c r="D4" s="80" t="s">
        <v>77</v>
      </c>
      <c r="E4" s="81" t="s">
        <v>66</v>
      </c>
      <c r="F4" s="82" t="s">
        <v>52</v>
      </c>
      <c r="G4" s="83" t="s">
        <v>55</v>
      </c>
      <c r="H4" s="83" t="s">
        <v>72</v>
      </c>
    </row>
    <row r="5" spans="1:8" s="7" customFormat="1" ht="12.75" customHeight="1" x14ac:dyDescent="0.2">
      <c r="A5" s="85"/>
      <c r="B5" s="85"/>
      <c r="C5" s="84"/>
      <c r="D5" s="85"/>
      <c r="E5" s="84"/>
      <c r="F5" s="86"/>
      <c r="G5" s="87"/>
      <c r="H5" s="84"/>
    </row>
    <row r="6" spans="1:8" ht="12.75" customHeight="1" x14ac:dyDescent="0.2">
      <c r="A6" s="100" t="s">
        <v>53</v>
      </c>
      <c r="B6" s="101" t="s">
        <v>57</v>
      </c>
      <c r="C6" s="88">
        <v>7489.5</v>
      </c>
      <c r="D6" s="88"/>
      <c r="E6" s="89"/>
      <c r="F6" s="90"/>
      <c r="G6" s="88">
        <f>SUM(C6)</f>
        <v>7489.5</v>
      </c>
      <c r="H6" s="111"/>
    </row>
    <row r="7" spans="1:8" ht="12.75" customHeight="1" x14ac:dyDescent="0.2">
      <c r="A7" s="100">
        <v>43646</v>
      </c>
      <c r="B7" s="101" t="s">
        <v>54</v>
      </c>
      <c r="C7" s="88"/>
      <c r="D7" s="88"/>
      <c r="E7" s="89"/>
      <c r="F7" s="90">
        <v>7489.5</v>
      </c>
      <c r="G7" s="88">
        <f>SUM(G6+C7+D7+E7-F7)</f>
        <v>0</v>
      </c>
      <c r="H7" s="111"/>
    </row>
    <row r="8" spans="1:8" ht="12.75" customHeight="1" x14ac:dyDescent="0.2">
      <c r="A8" s="100"/>
      <c r="B8" s="101"/>
      <c r="C8" s="88"/>
      <c r="D8" s="88"/>
      <c r="E8" s="89"/>
      <c r="F8" s="90"/>
      <c r="G8" s="88">
        <f t="shared" ref="G8:G36" si="0">SUM(G7+C8+D8+E8-F8)</f>
        <v>0</v>
      </c>
      <c r="H8" s="111"/>
    </row>
    <row r="9" spans="1:8" ht="12.75" customHeight="1" x14ac:dyDescent="0.2">
      <c r="A9" s="100" t="s">
        <v>58</v>
      </c>
      <c r="B9" s="101" t="s">
        <v>57</v>
      </c>
      <c r="C9" s="88">
        <v>2986.3</v>
      </c>
      <c r="D9" s="88"/>
      <c r="E9" s="88"/>
      <c r="F9" s="90"/>
      <c r="G9" s="88">
        <f t="shared" si="0"/>
        <v>2986.3</v>
      </c>
      <c r="H9" s="111"/>
    </row>
    <row r="10" spans="1:8" ht="12.75" customHeight="1" x14ac:dyDescent="0.2">
      <c r="A10" s="100" t="s">
        <v>60</v>
      </c>
      <c r="B10" s="101" t="s">
        <v>59</v>
      </c>
      <c r="C10" s="88">
        <v>4012.6</v>
      </c>
      <c r="D10" s="88"/>
      <c r="E10" s="89"/>
      <c r="F10" s="90"/>
      <c r="G10" s="88">
        <f t="shared" si="0"/>
        <v>6998.9</v>
      </c>
      <c r="H10" s="111"/>
    </row>
    <row r="11" spans="1:8" ht="12.75" customHeight="1" x14ac:dyDescent="0.2">
      <c r="A11" s="100">
        <v>44012</v>
      </c>
      <c r="B11" s="101"/>
      <c r="C11" s="88"/>
      <c r="D11" s="88"/>
      <c r="E11" s="89"/>
      <c r="F11" s="90">
        <v>6998.9</v>
      </c>
      <c r="G11" s="88">
        <f t="shared" si="0"/>
        <v>0</v>
      </c>
      <c r="H11" s="111"/>
    </row>
    <row r="12" spans="1:8" ht="12.75" customHeight="1" x14ac:dyDescent="0.2">
      <c r="A12" s="100" t="s">
        <v>41</v>
      </c>
      <c r="B12" s="101" t="s">
        <v>59</v>
      </c>
      <c r="C12" s="88">
        <v>6579.4</v>
      </c>
      <c r="D12" s="91"/>
      <c r="E12" s="88"/>
      <c r="F12" s="92"/>
      <c r="G12" s="88">
        <f t="shared" si="0"/>
        <v>6579.4</v>
      </c>
      <c r="H12" s="111"/>
    </row>
    <row r="13" spans="1:8" ht="12.75" customHeight="1" x14ac:dyDescent="0.2">
      <c r="A13" s="100">
        <v>44377</v>
      </c>
      <c r="B13" s="101"/>
      <c r="C13" s="88"/>
      <c r="D13" s="91"/>
      <c r="E13" s="88"/>
      <c r="F13" s="92">
        <v>6579.4</v>
      </c>
      <c r="G13" s="88">
        <f t="shared" si="0"/>
        <v>0</v>
      </c>
      <c r="H13" s="111"/>
    </row>
    <row r="14" spans="1:8" ht="12.75" customHeight="1" x14ac:dyDescent="0.2">
      <c r="A14" s="100"/>
      <c r="B14" s="101"/>
      <c r="C14" s="88"/>
      <c r="D14" s="91"/>
      <c r="E14" s="89"/>
      <c r="F14" s="92"/>
      <c r="G14" s="88">
        <f t="shared" si="0"/>
        <v>0</v>
      </c>
      <c r="H14" s="111"/>
    </row>
    <row r="15" spans="1:8" ht="12.75" customHeight="1" x14ac:dyDescent="0.2">
      <c r="A15" s="100">
        <v>44298</v>
      </c>
      <c r="B15" s="101" t="s">
        <v>61</v>
      </c>
      <c r="C15" s="88"/>
      <c r="D15" s="91">
        <v>1318.65</v>
      </c>
      <c r="E15" s="88"/>
      <c r="F15" s="92"/>
      <c r="G15" s="88">
        <f t="shared" si="0"/>
        <v>1318.65</v>
      </c>
      <c r="H15" s="111"/>
    </row>
    <row r="16" spans="1:8" ht="12.75" customHeight="1" x14ac:dyDescent="0.2">
      <c r="A16" s="100">
        <v>44377</v>
      </c>
      <c r="B16" s="100" t="s">
        <v>62</v>
      </c>
      <c r="C16" s="88"/>
      <c r="D16" s="88">
        <v>3153</v>
      </c>
      <c r="E16" s="89"/>
      <c r="F16" s="90"/>
      <c r="G16" s="88">
        <f t="shared" si="0"/>
        <v>4471.6499999999996</v>
      </c>
      <c r="H16" s="111"/>
    </row>
    <row r="17" spans="1:8" ht="12.75" customHeight="1" x14ac:dyDescent="0.2">
      <c r="A17" s="102">
        <v>44377</v>
      </c>
      <c r="B17" s="103"/>
      <c r="C17" s="88"/>
      <c r="D17" s="88"/>
      <c r="E17" s="88"/>
      <c r="F17" s="90">
        <v>4471.6499999999996</v>
      </c>
      <c r="G17" s="88">
        <f t="shared" si="0"/>
        <v>0</v>
      </c>
      <c r="H17" s="111"/>
    </row>
    <row r="18" spans="1:8" ht="12.75" customHeight="1" x14ac:dyDescent="0.2">
      <c r="A18" s="100">
        <v>43830</v>
      </c>
      <c r="B18" s="101" t="s">
        <v>63</v>
      </c>
      <c r="C18" s="88"/>
      <c r="D18" s="88"/>
      <c r="E18" s="88">
        <v>3231</v>
      </c>
      <c r="F18" s="90"/>
      <c r="G18" s="88">
        <f t="shared" si="0"/>
        <v>3231</v>
      </c>
      <c r="H18" s="111"/>
    </row>
    <row r="19" spans="1:8" ht="12.75" customHeight="1" x14ac:dyDescent="0.2">
      <c r="A19" s="100">
        <v>43920</v>
      </c>
      <c r="B19" s="101" t="s">
        <v>64</v>
      </c>
      <c r="C19" s="88"/>
      <c r="D19" s="88"/>
      <c r="E19" s="88">
        <v>725.9</v>
      </c>
      <c r="F19" s="93"/>
      <c r="G19" s="88">
        <f t="shared" si="0"/>
        <v>3956.9</v>
      </c>
      <c r="H19" s="111"/>
    </row>
    <row r="20" spans="1:8" ht="12.75" customHeight="1" x14ac:dyDescent="0.2">
      <c r="A20" s="100">
        <v>43951</v>
      </c>
      <c r="B20" s="101" t="s">
        <v>65</v>
      </c>
      <c r="C20" s="88"/>
      <c r="D20" s="88"/>
      <c r="E20" s="88">
        <v>1072.1500000000001</v>
      </c>
      <c r="F20" s="93"/>
      <c r="G20" s="88">
        <f t="shared" si="0"/>
        <v>5029.05</v>
      </c>
      <c r="H20" s="111"/>
    </row>
    <row r="21" spans="1:8" ht="12.75" customHeight="1" x14ac:dyDescent="0.2">
      <c r="A21" s="100">
        <v>44060</v>
      </c>
      <c r="B21" s="101" t="s">
        <v>73</v>
      </c>
      <c r="C21" s="88"/>
      <c r="D21" s="88"/>
      <c r="E21" s="88">
        <v>204.8</v>
      </c>
      <c r="F21" s="93"/>
      <c r="G21" s="88">
        <f t="shared" si="0"/>
        <v>5233.8500000000004</v>
      </c>
      <c r="H21" s="111"/>
    </row>
    <row r="22" spans="1:8" ht="12.75" customHeight="1" x14ac:dyDescent="0.2">
      <c r="A22" s="104">
        <v>44144</v>
      </c>
      <c r="B22" s="105" t="s">
        <v>67</v>
      </c>
      <c r="C22" s="94"/>
      <c r="D22" s="88"/>
      <c r="E22" s="88">
        <v>3231</v>
      </c>
      <c r="F22" s="93"/>
      <c r="G22" s="88">
        <f t="shared" si="0"/>
        <v>8464.85</v>
      </c>
      <c r="H22" s="111"/>
    </row>
    <row r="23" spans="1:8" ht="12.75" customHeight="1" x14ac:dyDescent="0.2">
      <c r="A23" s="104">
        <v>44179</v>
      </c>
      <c r="B23" s="105" t="s">
        <v>68</v>
      </c>
      <c r="C23" s="88"/>
      <c r="D23" s="88"/>
      <c r="E23" s="94">
        <v>1230</v>
      </c>
      <c r="F23" s="93"/>
      <c r="G23" s="88">
        <f t="shared" si="0"/>
        <v>9694.85</v>
      </c>
      <c r="H23" s="111"/>
    </row>
    <row r="24" spans="1:8" ht="12.75" customHeight="1" x14ac:dyDescent="0.2">
      <c r="A24" s="104">
        <v>44179</v>
      </c>
      <c r="B24" s="105" t="s">
        <v>68</v>
      </c>
      <c r="C24" s="88"/>
      <c r="D24" s="88"/>
      <c r="E24" s="94">
        <v>1200</v>
      </c>
      <c r="F24" s="93"/>
      <c r="G24" s="88">
        <f t="shared" si="0"/>
        <v>10894.85</v>
      </c>
      <c r="H24" s="111"/>
    </row>
    <row r="25" spans="1:8" ht="12.75" customHeight="1" x14ac:dyDescent="0.2">
      <c r="A25" s="102">
        <v>44438</v>
      </c>
      <c r="B25" s="101" t="s">
        <v>69</v>
      </c>
      <c r="C25" s="88"/>
      <c r="D25" s="88"/>
      <c r="E25" s="91">
        <v>323.95</v>
      </c>
      <c r="F25" s="92"/>
      <c r="G25" s="88">
        <f t="shared" si="0"/>
        <v>11218.800000000001</v>
      </c>
      <c r="H25" s="111"/>
    </row>
    <row r="26" spans="1:8" ht="12.75" customHeight="1" x14ac:dyDescent="0.2">
      <c r="A26" s="102">
        <v>44474</v>
      </c>
      <c r="B26" s="105" t="s">
        <v>68</v>
      </c>
      <c r="C26" s="88"/>
      <c r="D26" s="88"/>
      <c r="E26" s="91">
        <v>2594.9499999999998</v>
      </c>
      <c r="F26" s="92"/>
      <c r="G26" s="88">
        <f t="shared" si="0"/>
        <v>13813.75</v>
      </c>
      <c r="H26" s="111"/>
    </row>
    <row r="27" spans="1:8" ht="12.75" customHeight="1" x14ac:dyDescent="0.2">
      <c r="A27" s="102">
        <v>44474</v>
      </c>
      <c r="B27" s="105" t="s">
        <v>68</v>
      </c>
      <c r="C27" s="88"/>
      <c r="D27" s="88"/>
      <c r="E27" s="88"/>
      <c r="F27" s="92">
        <v>1163.1500000000001</v>
      </c>
      <c r="G27" s="88">
        <f t="shared" si="0"/>
        <v>12650.6</v>
      </c>
      <c r="H27" s="111"/>
    </row>
    <row r="28" spans="1:8" ht="12.75" customHeight="1" x14ac:dyDescent="0.2">
      <c r="A28" s="102">
        <v>44474</v>
      </c>
      <c r="B28" s="101" t="s">
        <v>70</v>
      </c>
      <c r="C28" s="88"/>
      <c r="D28" s="88"/>
      <c r="E28" s="88">
        <v>257.5</v>
      </c>
      <c r="F28" s="92"/>
      <c r="G28" s="88">
        <f t="shared" si="0"/>
        <v>12908.1</v>
      </c>
      <c r="H28" s="111"/>
    </row>
    <row r="29" spans="1:8" ht="12.75" customHeight="1" x14ac:dyDescent="0.2">
      <c r="A29" s="102">
        <v>44530</v>
      </c>
      <c r="B29" s="101" t="s">
        <v>71</v>
      </c>
      <c r="C29" s="88"/>
      <c r="D29" s="88"/>
      <c r="E29" s="88">
        <v>505.45</v>
      </c>
      <c r="F29" s="92"/>
      <c r="G29" s="88">
        <f t="shared" si="0"/>
        <v>13413.550000000001</v>
      </c>
      <c r="H29" s="112" t="s">
        <v>81</v>
      </c>
    </row>
    <row r="30" spans="1:8" ht="12.75" customHeight="1" x14ac:dyDescent="0.2">
      <c r="A30" s="100">
        <v>44568</v>
      </c>
      <c r="B30" s="101" t="s">
        <v>71</v>
      </c>
      <c r="C30" s="88"/>
      <c r="D30" s="88"/>
      <c r="E30" s="88">
        <v>450</v>
      </c>
      <c r="F30" s="92"/>
      <c r="G30" s="88">
        <f t="shared" si="0"/>
        <v>13863.550000000001</v>
      </c>
      <c r="H30" s="112" t="s">
        <v>81</v>
      </c>
    </row>
    <row r="31" spans="1:8" ht="12.75" customHeight="1" x14ac:dyDescent="0.2">
      <c r="A31" s="100">
        <v>44592</v>
      </c>
      <c r="B31" s="101" t="s">
        <v>71</v>
      </c>
      <c r="C31" s="94"/>
      <c r="D31" s="94"/>
      <c r="E31" s="94">
        <v>480</v>
      </c>
      <c r="F31" s="95"/>
      <c r="G31" s="94">
        <f t="shared" si="0"/>
        <v>14343.550000000001</v>
      </c>
      <c r="H31" s="112" t="s">
        <v>81</v>
      </c>
    </row>
    <row r="32" spans="1:8" ht="12.75" customHeight="1" x14ac:dyDescent="0.2">
      <c r="A32" s="100">
        <v>44868</v>
      </c>
      <c r="B32" s="101" t="s">
        <v>74</v>
      </c>
      <c r="C32" s="94"/>
      <c r="D32" s="94"/>
      <c r="E32" s="94">
        <v>119.85</v>
      </c>
      <c r="F32" s="93"/>
      <c r="G32" s="94">
        <f t="shared" si="0"/>
        <v>14463.400000000001</v>
      </c>
      <c r="H32" s="111"/>
    </row>
    <row r="33" spans="1:8" s="7" customFormat="1" ht="12.75" customHeight="1" x14ac:dyDescent="0.2">
      <c r="A33" s="106">
        <v>44848</v>
      </c>
      <c r="B33" s="107" t="s">
        <v>68</v>
      </c>
      <c r="C33" s="96"/>
      <c r="D33" s="96"/>
      <c r="E33" s="96">
        <v>2819.35</v>
      </c>
      <c r="F33" s="97"/>
      <c r="G33" s="94">
        <f t="shared" si="0"/>
        <v>17282.75</v>
      </c>
      <c r="H33" s="113"/>
    </row>
    <row r="34" spans="1:8" ht="12.75" customHeight="1" x14ac:dyDescent="0.2">
      <c r="A34" s="100">
        <v>44950</v>
      </c>
      <c r="B34" s="101" t="s">
        <v>75</v>
      </c>
      <c r="C34" s="94"/>
      <c r="D34" s="94"/>
      <c r="E34" s="94">
        <v>2700.8</v>
      </c>
      <c r="F34" s="93"/>
      <c r="G34" s="94">
        <f t="shared" si="0"/>
        <v>19983.55</v>
      </c>
      <c r="H34" s="112"/>
    </row>
    <row r="35" spans="1:8" ht="12.75" customHeight="1" x14ac:dyDescent="0.2">
      <c r="A35" s="108">
        <v>45070</v>
      </c>
      <c r="B35" s="109" t="s">
        <v>76</v>
      </c>
      <c r="C35" s="98"/>
      <c r="D35" s="98"/>
      <c r="E35" s="98">
        <v>1588.6</v>
      </c>
      <c r="F35" s="99"/>
      <c r="G35" s="98">
        <f t="shared" si="0"/>
        <v>21572.149999999998</v>
      </c>
      <c r="H35" s="114"/>
    </row>
    <row r="36" spans="1:8" ht="12.75" customHeight="1" x14ac:dyDescent="0.2">
      <c r="A36" s="66"/>
      <c r="B36" s="60"/>
      <c r="C36" s="57"/>
      <c r="D36" s="57"/>
      <c r="E36" s="57"/>
      <c r="F36" s="75"/>
      <c r="G36" s="74"/>
      <c r="H36" s="55"/>
    </row>
    <row r="37" spans="1:8" ht="12.75" customHeight="1" x14ac:dyDescent="0.2">
      <c r="A37" s="78" t="s">
        <v>80</v>
      </c>
      <c r="B37" s="60"/>
      <c r="C37" s="57"/>
      <c r="D37" s="57"/>
      <c r="E37" s="57"/>
      <c r="F37" s="75"/>
      <c r="G37" s="57"/>
      <c r="H37" s="55"/>
    </row>
    <row r="38" spans="1:8" ht="12.75" customHeight="1" x14ac:dyDescent="0.2">
      <c r="A38" s="66"/>
      <c r="B38" s="60"/>
      <c r="C38" s="57"/>
      <c r="D38" s="57"/>
      <c r="E38" s="57"/>
      <c r="F38" s="75"/>
      <c r="G38" s="57"/>
      <c r="H38" s="77"/>
    </row>
    <row r="39" spans="1:8" ht="12.75" customHeight="1" x14ac:dyDescent="0.2">
      <c r="A39" s="66"/>
      <c r="B39" s="60"/>
      <c r="C39" s="57"/>
      <c r="D39" s="57"/>
      <c r="E39" s="57"/>
      <c r="F39" s="75"/>
      <c r="G39" s="57"/>
      <c r="H39" s="77"/>
    </row>
    <row r="40" spans="1:8" ht="12.75" customHeight="1" x14ac:dyDescent="0.2">
      <c r="A40" s="66"/>
      <c r="B40" s="60"/>
      <c r="C40" s="57"/>
      <c r="D40" s="57"/>
      <c r="E40" s="57"/>
      <c r="F40" s="67"/>
      <c r="G40" s="57"/>
      <c r="H40" s="55"/>
    </row>
    <row r="41" spans="1:8" ht="12.75" customHeight="1" x14ac:dyDescent="0.2">
      <c r="A41" s="66"/>
      <c r="B41" s="60"/>
      <c r="C41" s="57"/>
      <c r="D41" s="57"/>
      <c r="E41" s="57"/>
      <c r="F41" s="76"/>
      <c r="G41" s="57"/>
      <c r="H41" s="55"/>
    </row>
    <row r="42" spans="1:8" ht="12.75" customHeight="1" x14ac:dyDescent="0.2">
      <c r="A42" s="66"/>
      <c r="B42" s="60"/>
      <c r="C42" s="57"/>
      <c r="D42" s="57"/>
      <c r="E42" s="57"/>
      <c r="F42" s="76"/>
      <c r="G42" s="57"/>
      <c r="H42" s="55"/>
    </row>
    <row r="43" spans="1:8" ht="12.75" customHeight="1" x14ac:dyDescent="0.2">
      <c r="A43" s="66"/>
      <c r="B43" s="60"/>
      <c r="C43" s="57"/>
      <c r="D43" s="57"/>
      <c r="E43" s="57"/>
      <c r="F43" s="76"/>
      <c r="G43" s="57"/>
      <c r="H43" s="55"/>
    </row>
    <row r="44" spans="1:8" ht="12.75" customHeight="1" x14ac:dyDescent="0.2">
      <c r="A44" s="70"/>
      <c r="B44" s="61"/>
      <c r="C44" s="57"/>
      <c r="D44" s="57"/>
      <c r="E44" s="57"/>
      <c r="F44" s="75"/>
      <c r="G44" s="57"/>
      <c r="H44" s="55"/>
    </row>
    <row r="45" spans="1:8" ht="12.75" customHeight="1" x14ac:dyDescent="0.2">
      <c r="A45" s="70"/>
      <c r="B45" s="61"/>
      <c r="C45" s="58"/>
      <c r="D45" s="58"/>
      <c r="E45" s="58"/>
      <c r="F45" s="68"/>
      <c r="G45" s="57"/>
      <c r="H45" s="55"/>
    </row>
    <row r="46" spans="1:8" ht="12.75" customHeight="1" x14ac:dyDescent="0.2">
      <c r="A46" s="71"/>
      <c r="B46" s="62"/>
      <c r="C46" s="73"/>
      <c r="D46" s="73"/>
      <c r="E46" s="58"/>
      <c r="F46" s="68"/>
      <c r="G46" s="74"/>
    </row>
    <row r="47" spans="1:8" ht="12.75" customHeight="1" x14ac:dyDescent="0.2">
      <c r="A47" s="65"/>
      <c r="B47" s="59"/>
      <c r="C47" s="73"/>
      <c r="D47" s="73"/>
      <c r="E47" s="58"/>
      <c r="F47" s="68"/>
      <c r="G47" s="73"/>
    </row>
    <row r="48" spans="1:8" ht="12.75" customHeight="1" x14ac:dyDescent="0.2">
      <c r="A48" s="72"/>
      <c r="B48" s="63"/>
      <c r="C48" s="19"/>
      <c r="D48" s="19"/>
      <c r="E48" s="58"/>
      <c r="F48" s="69"/>
      <c r="G48" s="11"/>
    </row>
    <row r="49" spans="1:7" ht="12.75" customHeight="1" x14ac:dyDescent="0.2">
      <c r="A49" s="1"/>
      <c r="B49" s="1"/>
      <c r="C49" s="19"/>
      <c r="D49" s="19"/>
      <c r="E49" s="58"/>
      <c r="F49" s="5"/>
      <c r="G49" s="11"/>
    </row>
    <row r="50" spans="1:7" ht="12.75" customHeight="1" x14ac:dyDescent="0.2">
      <c r="A50" s="2"/>
      <c r="B50" s="2"/>
      <c r="C50" s="20"/>
      <c r="D50" s="20"/>
      <c r="E50" s="20"/>
      <c r="F50" s="4"/>
    </row>
    <row r="51" spans="1:7" ht="12.75" customHeight="1" x14ac:dyDescent="0.2">
      <c r="A51" s="22"/>
      <c r="B51" s="55"/>
      <c r="C51" s="19"/>
      <c r="D51" s="19"/>
      <c r="E51" s="19"/>
      <c r="G51" s="23"/>
    </row>
    <row r="52" spans="1:7" ht="12.75" customHeight="1" x14ac:dyDescent="0.2">
      <c r="C52" s="19"/>
      <c r="D52" s="19"/>
      <c r="E52" s="19"/>
    </row>
    <row r="53" spans="1:7" ht="12.75" customHeight="1" x14ac:dyDescent="0.2">
      <c r="A53" s="8"/>
      <c r="B53" s="55"/>
      <c r="C53" s="19"/>
      <c r="D53" s="19"/>
      <c r="E53" s="19"/>
    </row>
    <row r="54" spans="1:7" ht="12.75" customHeight="1" x14ac:dyDescent="0.2">
      <c r="C54" s="19"/>
      <c r="D54" s="19"/>
      <c r="E54" s="19"/>
    </row>
    <row r="55" spans="1:7" ht="12.75" customHeight="1" x14ac:dyDescent="0.2">
      <c r="C55" s="19"/>
      <c r="D55" s="19"/>
      <c r="E55" s="19"/>
    </row>
    <row r="56" spans="1:7" x14ac:dyDescent="0.2">
      <c r="C56" s="19"/>
      <c r="D56" s="19"/>
      <c r="E56" s="19"/>
    </row>
  </sheetData>
  <mergeCells count="1">
    <mergeCell ref="A1:F1"/>
  </mergeCells>
  <pageMargins left="0.78740157480314965" right="0.78740157480314965" top="1.5748031496062993" bottom="0.78740157480314965" header="0.51181102362204722" footer="0.51181102362204722"/>
  <pageSetup paperSize="9" scale="85" orientation="landscape" r:id="rId1"/>
  <headerFooter alignWithMargins="0">
    <oddFooter>&amp;LArlesheim, &amp;D/dh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H7" sqref="H7"/>
    </sheetView>
  </sheetViews>
  <sheetFormatPr baseColWidth="10" defaultRowHeight="12.75" x14ac:dyDescent="0.2"/>
  <cols>
    <col min="5" max="5" width="3" customWidth="1"/>
    <col min="6" max="6" width="15.5703125" customWidth="1"/>
    <col min="7" max="7" width="8.7109375" customWidth="1"/>
    <col min="8" max="8" width="14.28515625" customWidth="1"/>
    <col min="10" max="10" width="12.140625" bestFit="1" customWidth="1"/>
  </cols>
  <sheetData>
    <row r="1" spans="1:10" ht="24.95" customHeight="1" x14ac:dyDescent="0.3">
      <c r="A1" s="9" t="s">
        <v>50</v>
      </c>
      <c r="B1" s="9"/>
    </row>
    <row r="5" spans="1:10" x14ac:dyDescent="0.2">
      <c r="A5" s="55" t="s">
        <v>47</v>
      </c>
      <c r="D5" s="6"/>
      <c r="E5" s="2"/>
      <c r="H5" s="10">
        <v>4471.6499999999996</v>
      </c>
    </row>
    <row r="7" spans="1:10" x14ac:dyDescent="0.2">
      <c r="A7" s="55" t="s">
        <v>48</v>
      </c>
      <c r="F7" s="12">
        <v>593</v>
      </c>
      <c r="G7" s="55"/>
      <c r="H7" s="18">
        <f>MROUND(H5/F10*F7,0.05)</f>
        <v>2651.7000000000003</v>
      </c>
    </row>
    <row r="8" spans="1:10" x14ac:dyDescent="0.2">
      <c r="A8" s="55" t="s">
        <v>49</v>
      </c>
      <c r="F8" s="13">
        <v>407</v>
      </c>
      <c r="G8" s="55"/>
      <c r="H8" s="17">
        <f>MROUND(H5/F10*F8,0.05)</f>
        <v>1819.95</v>
      </c>
    </row>
    <row r="9" spans="1:10" x14ac:dyDescent="0.2">
      <c r="F9" s="12"/>
      <c r="H9" s="15"/>
    </row>
    <row r="10" spans="1:10" ht="13.5" thickBot="1" x14ac:dyDescent="0.25">
      <c r="A10" s="55" t="s">
        <v>0</v>
      </c>
      <c r="F10" s="14">
        <f>SUM(F7:F8)</f>
        <v>1000</v>
      </c>
      <c r="G10" s="55"/>
      <c r="H10" s="16">
        <f>SUM(H7:H8)</f>
        <v>4471.6500000000005</v>
      </c>
    </row>
    <row r="11" spans="1:10" ht="13.5" thickTop="1" x14ac:dyDescent="0.2"/>
    <row r="12" spans="1:10" x14ac:dyDescent="0.2">
      <c r="A12" s="55"/>
      <c r="F12" s="21"/>
      <c r="G12" s="55"/>
      <c r="H12" s="18"/>
      <c r="J12" s="15"/>
    </row>
    <row r="13" spans="1:10" x14ac:dyDescent="0.2">
      <c r="A13" s="55" t="s">
        <v>3</v>
      </c>
      <c r="H13" s="15">
        <f>SUM(H5-H8)</f>
        <v>2651.7</v>
      </c>
    </row>
    <row r="15" spans="1:10" x14ac:dyDescent="0.2">
      <c r="H15" s="24"/>
    </row>
    <row r="16" spans="1:10" x14ac:dyDescent="0.2">
      <c r="H16" s="25"/>
    </row>
    <row r="17" spans="6:8" x14ac:dyDescent="0.2">
      <c r="H17" s="24"/>
    </row>
    <row r="20" spans="6:8" x14ac:dyDescent="0.2">
      <c r="F20" s="55" t="s">
        <v>5</v>
      </c>
      <c r="H20" s="15">
        <f>SUM(H7)</f>
        <v>2651.7000000000003</v>
      </c>
    </row>
    <row r="21" spans="6:8" x14ac:dyDescent="0.2">
      <c r="H21" s="15"/>
    </row>
    <row r="22" spans="6:8" x14ac:dyDescent="0.2">
      <c r="F22" s="55" t="s">
        <v>4</v>
      </c>
      <c r="H22" s="15">
        <f>SUM(H8)</f>
        <v>1819.95</v>
      </c>
    </row>
    <row r="25" spans="6:8" x14ac:dyDescent="0.2">
      <c r="H25" s="15">
        <f>SUM(H20:H22)</f>
        <v>4471.6500000000005</v>
      </c>
    </row>
  </sheetData>
  <pageMargins left="0.7" right="0.7" top="0.78740157499999996" bottom="0.78740157499999996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24" sqref="A24"/>
    </sheetView>
  </sheetViews>
  <sheetFormatPr baseColWidth="10" defaultRowHeight="12.75" x14ac:dyDescent="0.2"/>
  <cols>
    <col min="1" max="1" width="10.7109375" style="33" customWidth="1"/>
    <col min="2" max="2" width="16.85546875" style="33" customWidth="1"/>
    <col min="3" max="3" width="10.7109375" style="35" customWidth="1"/>
    <col min="4" max="5" width="15.7109375" style="35" customWidth="1"/>
    <col min="6" max="6" width="24.7109375" style="33" customWidth="1"/>
    <col min="7" max="8" width="15.7109375" style="35" customWidth="1"/>
    <col min="9" max="9" width="14.42578125" style="35" customWidth="1"/>
    <col min="10" max="16384" width="11.42578125" style="35"/>
  </cols>
  <sheetData>
    <row r="1" spans="1:10" s="29" customFormat="1" ht="15" x14ac:dyDescent="0.25">
      <c r="A1" s="26" t="s">
        <v>6</v>
      </c>
      <c r="B1" s="26" t="s">
        <v>7</v>
      </c>
      <c r="C1" s="26" t="s">
        <v>8</v>
      </c>
      <c r="D1" s="27" t="s">
        <v>9</v>
      </c>
      <c r="E1" s="27" t="s">
        <v>10</v>
      </c>
      <c r="F1" s="26" t="s">
        <v>11</v>
      </c>
      <c r="G1" s="28"/>
      <c r="H1" s="26" t="s">
        <v>12</v>
      </c>
      <c r="I1" s="49" t="s">
        <v>42</v>
      </c>
    </row>
    <row r="2" spans="1:10" s="29" customFormat="1" ht="15" x14ac:dyDescent="0.25">
      <c r="A2" s="30"/>
      <c r="B2" s="30"/>
      <c r="C2" s="30"/>
      <c r="D2" s="31"/>
      <c r="E2" s="31"/>
      <c r="F2" s="30"/>
      <c r="G2" s="32"/>
      <c r="H2" s="30"/>
      <c r="I2" s="79" t="s">
        <v>78</v>
      </c>
      <c r="J2" s="54"/>
    </row>
    <row r="3" spans="1:10" x14ac:dyDescent="0.2">
      <c r="A3" s="33">
        <v>1001</v>
      </c>
      <c r="B3" s="33" t="s">
        <v>13</v>
      </c>
      <c r="C3" s="34">
        <v>70</v>
      </c>
      <c r="D3" s="35" t="s">
        <v>14</v>
      </c>
      <c r="E3" s="35" t="s">
        <v>15</v>
      </c>
      <c r="F3" s="33" t="s">
        <v>41</v>
      </c>
      <c r="G3" s="36"/>
      <c r="H3" s="37">
        <v>1920</v>
      </c>
      <c r="I3" s="50"/>
      <c r="J3" s="33"/>
    </row>
    <row r="4" spans="1:10" x14ac:dyDescent="0.2">
      <c r="A4" s="33">
        <v>1011</v>
      </c>
      <c r="B4" s="33" t="s">
        <v>16</v>
      </c>
      <c r="C4" s="34">
        <v>93</v>
      </c>
      <c r="D4" s="35" t="s">
        <v>17</v>
      </c>
      <c r="E4" s="35" t="s">
        <v>18</v>
      </c>
      <c r="F4" s="33" t="s">
        <v>41</v>
      </c>
      <c r="G4" s="38"/>
      <c r="H4" s="37">
        <v>2280</v>
      </c>
      <c r="I4" s="50"/>
      <c r="J4" s="33"/>
    </row>
    <row r="5" spans="1:10" x14ac:dyDescent="0.2">
      <c r="A5" s="33">
        <v>1012</v>
      </c>
      <c r="B5" s="33" t="s">
        <v>16</v>
      </c>
      <c r="C5" s="34">
        <v>88</v>
      </c>
      <c r="D5" s="35" t="s">
        <v>19</v>
      </c>
      <c r="E5" s="35" t="s">
        <v>20</v>
      </c>
      <c r="F5" s="33" t="s">
        <v>41</v>
      </c>
      <c r="G5" s="36"/>
      <c r="H5" s="37">
        <v>2400</v>
      </c>
      <c r="I5" s="51">
        <f>MROUND(I$17*C5/C$27,0.05)</f>
        <v>393.5</v>
      </c>
      <c r="J5" s="33" t="s">
        <v>43</v>
      </c>
    </row>
    <row r="6" spans="1:10" x14ac:dyDescent="0.2">
      <c r="A6" s="33">
        <v>1013</v>
      </c>
      <c r="B6" s="33" t="s">
        <v>16</v>
      </c>
      <c r="C6" s="34">
        <v>88</v>
      </c>
      <c r="D6" s="35" t="s">
        <v>39</v>
      </c>
      <c r="E6" s="35" t="s">
        <v>40</v>
      </c>
      <c r="F6" s="33" t="s">
        <v>41</v>
      </c>
      <c r="G6" s="36"/>
      <c r="H6" s="39">
        <v>3000</v>
      </c>
      <c r="I6" s="51">
        <f>MROUND(I$17*C6/C$27,0.05)</f>
        <v>393.5</v>
      </c>
      <c r="J6" s="33" t="s">
        <v>43</v>
      </c>
    </row>
    <row r="7" spans="1:10" x14ac:dyDescent="0.2">
      <c r="A7" s="33">
        <v>1014</v>
      </c>
      <c r="B7" s="33" t="s">
        <v>21</v>
      </c>
      <c r="C7" s="34">
        <v>63</v>
      </c>
      <c r="D7" s="35" t="s">
        <v>22</v>
      </c>
      <c r="E7" s="35" t="s">
        <v>23</v>
      </c>
      <c r="F7" s="33" t="s">
        <v>41</v>
      </c>
      <c r="G7" s="36"/>
      <c r="H7" s="39">
        <f>12*70</f>
        <v>840</v>
      </c>
      <c r="I7" s="50"/>
      <c r="J7" s="33"/>
    </row>
    <row r="8" spans="1:10" x14ac:dyDescent="0.2">
      <c r="A8" s="33">
        <v>1021</v>
      </c>
      <c r="B8" s="33" t="s">
        <v>16</v>
      </c>
      <c r="C8" s="34">
        <v>93</v>
      </c>
      <c r="D8" s="35" t="s">
        <v>24</v>
      </c>
      <c r="E8" s="35" t="s">
        <v>25</v>
      </c>
      <c r="F8" s="33" t="s">
        <v>41</v>
      </c>
      <c r="G8" s="40"/>
      <c r="H8" s="39">
        <f>12*110</f>
        <v>1320</v>
      </c>
      <c r="I8" s="50"/>
      <c r="J8" s="33"/>
    </row>
    <row r="9" spans="1:10" x14ac:dyDescent="0.2">
      <c r="A9" s="33">
        <v>1022</v>
      </c>
      <c r="B9" s="33" t="s">
        <v>16</v>
      </c>
      <c r="C9" s="34">
        <v>88</v>
      </c>
      <c r="D9" s="35" t="s">
        <v>26</v>
      </c>
      <c r="E9" s="35" t="s">
        <v>27</v>
      </c>
      <c r="F9" s="33" t="s">
        <v>41</v>
      </c>
      <c r="G9" s="36"/>
      <c r="H9" s="39">
        <v>1680</v>
      </c>
      <c r="I9" s="50"/>
      <c r="J9" s="33"/>
    </row>
    <row r="10" spans="1:10" x14ac:dyDescent="0.2">
      <c r="A10" s="33">
        <v>1023</v>
      </c>
      <c r="B10" s="33" t="s">
        <v>16</v>
      </c>
      <c r="C10" s="34">
        <v>88</v>
      </c>
      <c r="D10" s="35" t="s">
        <v>28</v>
      </c>
      <c r="E10" s="35" t="s">
        <v>29</v>
      </c>
      <c r="F10" s="33" t="s">
        <v>41</v>
      </c>
      <c r="G10" s="36"/>
      <c r="H10" s="39">
        <v>2400</v>
      </c>
      <c r="I10" s="51">
        <f>MROUND(I$17*C10/C$27,0.05)</f>
        <v>393.5</v>
      </c>
      <c r="J10" s="33" t="s">
        <v>43</v>
      </c>
    </row>
    <row r="11" spans="1:10" x14ac:dyDescent="0.2">
      <c r="A11" s="33">
        <v>1024</v>
      </c>
      <c r="B11" s="33" t="s">
        <v>21</v>
      </c>
      <c r="C11" s="34">
        <v>63</v>
      </c>
      <c r="D11" s="35" t="s">
        <v>30</v>
      </c>
      <c r="E11" s="35" t="s">
        <v>31</v>
      </c>
      <c r="F11" s="33" t="s">
        <v>41</v>
      </c>
      <c r="G11" s="36"/>
      <c r="H11" s="39">
        <f>12*120</f>
        <v>1440</v>
      </c>
      <c r="I11" s="51">
        <f>MROUND(I$17*C11/C$27,0.05)</f>
        <v>281.7</v>
      </c>
      <c r="J11" s="33" t="s">
        <v>43</v>
      </c>
    </row>
    <row r="12" spans="1:10" x14ac:dyDescent="0.2">
      <c r="A12" s="33">
        <v>1031</v>
      </c>
      <c r="B12" s="33" t="s">
        <v>21</v>
      </c>
      <c r="C12" s="34">
        <v>123</v>
      </c>
      <c r="D12" s="35" t="s">
        <v>32</v>
      </c>
      <c r="E12" s="35" t="s">
        <v>33</v>
      </c>
      <c r="F12" s="33" t="s">
        <v>41</v>
      </c>
      <c r="G12" s="36"/>
      <c r="H12" s="39">
        <v>4260</v>
      </c>
      <c r="I12" s="51">
        <f>MROUND(I$17*C12/C$27,0.05)</f>
        <v>550</v>
      </c>
      <c r="J12" s="33" t="s">
        <v>43</v>
      </c>
    </row>
    <row r="13" spans="1:10" x14ac:dyDescent="0.2">
      <c r="A13" s="33">
        <v>1032</v>
      </c>
      <c r="B13" s="33" t="s">
        <v>21</v>
      </c>
      <c r="C13" s="34">
        <v>98</v>
      </c>
      <c r="D13" s="35" t="s">
        <v>35</v>
      </c>
      <c r="F13" s="33" t="s">
        <v>44</v>
      </c>
      <c r="G13" s="36"/>
      <c r="H13" s="39">
        <v>3000</v>
      </c>
      <c r="I13" s="51">
        <f>MROUND(I$17*C13/C$27*8.5/12,0.05)</f>
        <v>310.40000000000003</v>
      </c>
      <c r="J13" s="33" t="s">
        <v>43</v>
      </c>
    </row>
    <row r="14" spans="1:10" x14ac:dyDescent="0.2">
      <c r="C14" s="34"/>
      <c r="D14" s="35" t="s">
        <v>45</v>
      </c>
      <c r="F14" s="33" t="s">
        <v>46</v>
      </c>
      <c r="G14" s="36"/>
      <c r="H14" s="39"/>
      <c r="I14" s="51">
        <f>MROUND(I$17*C13/C$27*3.5/12,0.05)+0.05</f>
        <v>127.85000000000001</v>
      </c>
      <c r="J14" s="33"/>
    </row>
    <row r="15" spans="1:10" x14ac:dyDescent="0.2">
      <c r="A15" s="33">
        <v>70001</v>
      </c>
      <c r="B15" s="33" t="s">
        <v>34</v>
      </c>
      <c r="C15" s="34">
        <v>45</v>
      </c>
      <c r="D15" s="35" t="s">
        <v>36</v>
      </c>
      <c r="E15" s="35" t="s">
        <v>37</v>
      </c>
      <c r="F15" s="33" t="s">
        <v>41</v>
      </c>
      <c r="G15" s="36"/>
      <c r="H15" s="41">
        <v>100</v>
      </c>
      <c r="I15" s="51">
        <f>MROUND(I$17*C15/C$27,0.05)</f>
        <v>201.25</v>
      </c>
      <c r="J15" s="33" t="s">
        <v>43</v>
      </c>
    </row>
    <row r="16" spans="1:10" x14ac:dyDescent="0.2">
      <c r="C16" s="34"/>
      <c r="G16" s="36"/>
      <c r="H16" s="41"/>
      <c r="I16" s="52"/>
      <c r="J16" s="56"/>
    </row>
    <row r="17" spans="1:9" ht="13.5" thickBot="1" x14ac:dyDescent="0.25">
      <c r="C17" s="42">
        <f>SUM(C3:C15)</f>
        <v>1000</v>
      </c>
      <c r="G17" s="43"/>
      <c r="H17" s="44">
        <f>SUM(H3:H16)</f>
        <v>24640</v>
      </c>
      <c r="I17" s="53">
        <f>SUM('Berechnung Gartenunterhalt'!H20)</f>
        <v>2651.7000000000003</v>
      </c>
    </row>
    <row r="18" spans="1:9" ht="13.5" thickTop="1" x14ac:dyDescent="0.2"/>
    <row r="19" spans="1:9" x14ac:dyDescent="0.2">
      <c r="G19" s="45">
        <f>SUM(G3:G15)</f>
        <v>0</v>
      </c>
      <c r="I19" s="45">
        <f>SUM(I3:I15)</f>
        <v>2651.7</v>
      </c>
    </row>
    <row r="20" spans="1:9" x14ac:dyDescent="0.2">
      <c r="C20" s="34"/>
    </row>
    <row r="21" spans="1:9" x14ac:dyDescent="0.2">
      <c r="F21" s="48" t="s">
        <v>38</v>
      </c>
      <c r="G21" s="46"/>
      <c r="I21" s="35">
        <v>101.85</v>
      </c>
    </row>
    <row r="23" spans="1:9" x14ac:dyDescent="0.2">
      <c r="A23" s="35" t="s">
        <v>79</v>
      </c>
    </row>
    <row r="26" spans="1:9" x14ac:dyDescent="0.2">
      <c r="B26" s="55" t="s">
        <v>4</v>
      </c>
      <c r="C26" s="47">
        <f>SUM(C3+C4+C7+C8+C9)</f>
        <v>407</v>
      </c>
    </row>
    <row r="27" spans="1:9" x14ac:dyDescent="0.2">
      <c r="B27" s="55" t="s">
        <v>5</v>
      </c>
      <c r="C27" s="47">
        <f>SUM(C5+C6+C10+C11+C12+C13+C15)</f>
        <v>593</v>
      </c>
    </row>
  </sheetData>
  <pageMargins left="0.51181102362204722" right="0.51181102362204722" top="0.78740157480314965" bottom="0.78740157480314965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Kostenaufstellung</vt:lpstr>
      <vt:lpstr>Berechnung Gartenunterhalt</vt:lpstr>
      <vt:lpstr>Verrechnung an Mieter</vt:lpstr>
    </vt:vector>
  </TitlesOfParts>
  <Company>Futuro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Engelberger</dc:creator>
  <cp:lastModifiedBy>Hirschi Dieter</cp:lastModifiedBy>
  <cp:lastPrinted>2023-09-08T08:02:02Z</cp:lastPrinted>
  <dcterms:created xsi:type="dcterms:W3CDTF">2001-11-16T07:31:44Z</dcterms:created>
  <dcterms:modified xsi:type="dcterms:W3CDTF">2023-09-08T08:04:39Z</dcterms:modified>
</cp:coreProperties>
</file>